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biastoch/Documents/PAPERS/Biastoch17/"/>
    </mc:Choice>
  </mc:AlternateContent>
  <bookViews>
    <workbookView xWindow="0" yWindow="440" windowWidth="28800" windowHeight="16280" tabRatio="500"/>
  </bookViews>
  <sheets>
    <sheet name="Tabelle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11" i="1"/>
  <c r="H9" i="1"/>
  <c r="E6" i="1"/>
  <c r="D6" i="1"/>
  <c r="C6" i="1"/>
  <c r="C7" i="1"/>
  <c r="C15" i="1"/>
  <c r="C9" i="1"/>
  <c r="I7" i="1"/>
  <c r="I15" i="1"/>
  <c r="I9" i="1"/>
  <c r="J7" i="1"/>
  <c r="J15" i="1"/>
  <c r="J9" i="1"/>
  <c r="K7" i="1"/>
  <c r="K15" i="1"/>
  <c r="K9" i="1"/>
  <c r="L7" i="1"/>
  <c r="L15" i="1"/>
  <c r="L9" i="1"/>
  <c r="H15" i="1"/>
  <c r="H7" i="1"/>
  <c r="D7" i="1"/>
  <c r="D15" i="1"/>
  <c r="D9" i="1"/>
  <c r="E7" i="1"/>
  <c r="E15" i="1"/>
  <c r="E9" i="1"/>
  <c r="F7" i="1"/>
  <c r="F15" i="1"/>
  <c r="F9" i="1"/>
  <c r="L5" i="1"/>
  <c r="K5" i="1"/>
  <c r="J5" i="1"/>
  <c r="I5" i="1"/>
</calcChain>
</file>

<file path=xl/sharedStrings.xml><?xml version="1.0" encoding="utf-8"?>
<sst xmlns="http://schemas.openxmlformats.org/spreadsheetml/2006/main" count="15" uniqueCount="15">
  <si>
    <t>FESOM</t>
  </si>
  <si>
    <t>scaling</t>
  </si>
  <si>
    <t>INALT10</t>
  </si>
  <si>
    <t>Time [h]</t>
  </si>
  <si>
    <t>Time/GP (musec)</t>
  </si>
  <si>
    <t xml:space="preserve"> </t>
  </si>
  <si>
    <t>Total CPUh</t>
  </si>
  <si>
    <t># CPU</t>
  </si>
  <si>
    <t>operations per year</t>
  </si>
  <si>
    <t># GP (nest)</t>
  </si>
  <si>
    <t>timestep (nest)</t>
  </si>
  <si>
    <t># GP (base)</t>
  </si>
  <si>
    <t>timestep (base)</t>
  </si>
  <si>
    <t>NPL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</si>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</sst>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/>
    <xf numFmtId="11" fontId="0" fillId="0" borderId="0" xfId="0" applyNumberFormat="1"/>
    <xf numFmtId="11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2" fontId="0" fillId="0" borderId="5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2" fontId="0" fillId="0" borderId="1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FESOM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Tabelle1!$C$4:$F$4</c:f>
              <c:numCache>
                <c:formatCode>0</c:formatCode>
                <c:ptCount val="4"/>
                <c:pt idx="0">
                  <c:v>480.0</c:v>
                </c:pt>
                <c:pt idx="1">
                  <c:v>960.0</c:v>
                </c:pt>
                <c:pt idx="2">
                  <c:v>1536.0</c:v>
                </c:pt>
                <c:pt idx="3">
                  <c:v>1920.0</c:v>
                </c:pt>
              </c:numCache>
            </c:numRef>
          </c:xVal>
          <c:yVal>
            <c:numRef>
              <c:f>Tabelle1!$C$6:$F$6</c:f>
              <c:numCache>
                <c:formatCode>0.00</c:formatCode>
                <c:ptCount val="4"/>
                <c:pt idx="0">
                  <c:v>10.8</c:v>
                </c:pt>
                <c:pt idx="1">
                  <c:v>5.68421052631579</c:v>
                </c:pt>
                <c:pt idx="2">
                  <c:v>3.724137931034483</c:v>
                </c:pt>
                <c:pt idx="3">
                  <c:v>3.0</c:v>
                </c:pt>
              </c:numCache>
            </c:numRef>
          </c:yVal>
          <c:smooth val="0"/>
        </c:ser>
        <c:ser>
          <c:idx val="1"/>
          <c:order val="1"/>
          <c:tx>
            <c:v>INALT</c:v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63500">
                <a:solidFill>
                  <a:srgbClr val="FF0000"/>
                </a:solidFill>
              </a:ln>
              <a:effectLst/>
            </c:spPr>
          </c:marker>
          <c:xVal>
            <c:numRef>
              <c:f>Tabelle1!$H$4:$L$4</c:f>
              <c:numCache>
                <c:formatCode>General</c:formatCode>
                <c:ptCount val="5"/>
                <c:pt idx="0">
                  <c:v>144.0</c:v>
                </c:pt>
                <c:pt idx="1">
                  <c:v>256.0</c:v>
                </c:pt>
                <c:pt idx="2">
                  <c:v>576.0</c:v>
                </c:pt>
                <c:pt idx="3">
                  <c:v>884.0</c:v>
                </c:pt>
                <c:pt idx="4">
                  <c:v>1024.0</c:v>
                </c:pt>
              </c:numCache>
            </c:numRef>
          </c:xVal>
          <c:yVal>
            <c:numRef>
              <c:f>Tabelle1!$H$6:$L$6</c:f>
              <c:numCache>
                <c:formatCode>0.00</c:formatCode>
                <c:ptCount val="5"/>
                <c:pt idx="0">
                  <c:v>10.23</c:v>
                </c:pt>
                <c:pt idx="1">
                  <c:v>6.78</c:v>
                </c:pt>
                <c:pt idx="2">
                  <c:v>4.25</c:v>
                </c:pt>
                <c:pt idx="3">
                  <c:v>3.78</c:v>
                </c:pt>
                <c:pt idx="4">
                  <c:v>3.83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2432992"/>
        <c:axId val="-1202430288"/>
      </c:scatterChart>
      <c:valAx>
        <c:axId val="-1202432992"/>
        <c:scaling>
          <c:orientation val="minMax"/>
          <c:max val="2000.0"/>
          <c:min val="1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 baseline="0">
                    <a:solidFill>
                      <a:schemeClr val="tx1"/>
                    </a:solidFill>
                  </a:rPr>
                  <a:t>Number of CPU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02430288"/>
        <c:crosses val="autoZero"/>
        <c:crossBetween val="midCat"/>
      </c:valAx>
      <c:valAx>
        <c:axId val="-1202430288"/>
        <c:scaling>
          <c:orientation val="minMax"/>
          <c:min val="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 baseline="0">
                    <a:solidFill>
                      <a:schemeClr val="tx1"/>
                    </a:solidFill>
                  </a:rPr>
                  <a:t>Total Runtime [hours]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02432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771428571428"/>
          <c:y val="0.129883883906697"/>
          <c:w val="0.154895238095238"/>
          <c:h val="0.17583281105780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2"/>
          <c:order val="2"/>
          <c:tx>
            <c:v>FESOM 2</c:v>
          </c:tx>
          <c:spPr>
            <a:ln w="381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Tabelle1!$C$4:$F$4</c:f>
              <c:numCache>
                <c:formatCode>0</c:formatCode>
                <c:ptCount val="4"/>
                <c:pt idx="0">
                  <c:v>480.0</c:v>
                </c:pt>
                <c:pt idx="1">
                  <c:v>960.0</c:v>
                </c:pt>
                <c:pt idx="2">
                  <c:v>1536.0</c:v>
                </c:pt>
                <c:pt idx="3">
                  <c:v>1920.0</c:v>
                </c:pt>
              </c:numCache>
            </c:numRef>
          </c:xVal>
          <c:yVal>
            <c:numRef>
              <c:f>Tabelle1!$C$5:$F$5</c:f>
              <c:numCache>
                <c:formatCode>0.00</c:formatCode>
                <c:ptCount val="4"/>
                <c:pt idx="0">
                  <c:v>1.0</c:v>
                </c:pt>
                <c:pt idx="1">
                  <c:v>1.9</c:v>
                </c:pt>
                <c:pt idx="2">
                  <c:v>2.9</c:v>
                </c:pt>
                <c:pt idx="3">
                  <c:v>3.6</c:v>
                </c:pt>
              </c:numCache>
            </c:numRef>
          </c:yVal>
          <c:smooth val="0"/>
        </c:ser>
        <c:ser>
          <c:idx val="3"/>
          <c:order val="3"/>
          <c:tx>
            <c:v>INALT 2</c:v>
          </c:tx>
          <c:spPr>
            <a:ln w="3810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63500">
                <a:solidFill>
                  <a:srgbClr val="FF0000"/>
                </a:solidFill>
              </a:ln>
              <a:effectLst/>
            </c:spPr>
          </c:marker>
          <c:xVal>
            <c:numRef>
              <c:f>Tabelle1!$H$4:$L$4</c:f>
              <c:numCache>
                <c:formatCode>General</c:formatCode>
                <c:ptCount val="5"/>
                <c:pt idx="0">
                  <c:v>144.0</c:v>
                </c:pt>
                <c:pt idx="1">
                  <c:v>256.0</c:v>
                </c:pt>
                <c:pt idx="2">
                  <c:v>576.0</c:v>
                </c:pt>
                <c:pt idx="3">
                  <c:v>884.0</c:v>
                </c:pt>
                <c:pt idx="4">
                  <c:v>1024.0</c:v>
                </c:pt>
              </c:numCache>
            </c:numRef>
          </c:xVal>
          <c:yVal>
            <c:numRef>
              <c:f>Tabelle1!$H$5:$L$5</c:f>
              <c:numCache>
                <c:formatCode>0.00</c:formatCode>
                <c:ptCount val="5"/>
                <c:pt idx="0">
                  <c:v>1.0</c:v>
                </c:pt>
                <c:pt idx="1">
                  <c:v>1.508849557522124</c:v>
                </c:pt>
                <c:pt idx="2">
                  <c:v>2.407058823529412</c:v>
                </c:pt>
                <c:pt idx="3">
                  <c:v>2.706349206349206</c:v>
                </c:pt>
                <c:pt idx="4">
                  <c:v>2.671018276762402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6443632"/>
        <c:axId val="-1248926608"/>
      </c:scatterChart>
      <c:scatterChart>
        <c:scatterStyle val="lineMarker"/>
        <c:varyColors val="0"/>
        <c:ser>
          <c:idx val="0"/>
          <c:order val="0"/>
          <c:tx>
            <c:v>FESOM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Tabelle1!$C$4:$F$4</c:f>
              <c:numCache>
                <c:formatCode>0</c:formatCode>
                <c:ptCount val="4"/>
                <c:pt idx="0">
                  <c:v>480.0</c:v>
                </c:pt>
                <c:pt idx="1">
                  <c:v>960.0</c:v>
                </c:pt>
                <c:pt idx="2">
                  <c:v>1536.0</c:v>
                </c:pt>
                <c:pt idx="3">
                  <c:v>1920.0</c:v>
                </c:pt>
              </c:numCache>
            </c:numRef>
          </c:xVal>
          <c:yVal>
            <c:numRef>
              <c:f>Tabelle1!$C$9:$F$9</c:f>
              <c:numCache>
                <c:formatCode>0.00</c:formatCode>
                <c:ptCount val="4"/>
                <c:pt idx="0">
                  <c:v>207.6423936553713</c:v>
                </c:pt>
                <c:pt idx="1">
                  <c:v>218.5709406898646</c:v>
                </c:pt>
                <c:pt idx="2">
                  <c:v>229.1226412748925</c:v>
                </c:pt>
                <c:pt idx="3">
                  <c:v>230.7137707281904</c:v>
                </c:pt>
              </c:numCache>
            </c:numRef>
          </c:yVal>
          <c:smooth val="0"/>
        </c:ser>
        <c:ser>
          <c:idx val="1"/>
          <c:order val="1"/>
          <c:tx>
            <c:v>INALT</c:v>
          </c:tx>
          <c:spPr>
            <a:ln w="1905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63500">
                <a:solidFill>
                  <a:srgbClr val="FF0000"/>
                </a:solidFill>
              </a:ln>
              <a:effectLst/>
            </c:spPr>
          </c:marker>
          <c:xVal>
            <c:numRef>
              <c:f>Tabelle1!$H$4:$L$4</c:f>
              <c:numCache>
                <c:formatCode>General</c:formatCode>
                <c:ptCount val="5"/>
                <c:pt idx="0">
                  <c:v>144.0</c:v>
                </c:pt>
                <c:pt idx="1">
                  <c:v>256.0</c:v>
                </c:pt>
                <c:pt idx="2">
                  <c:v>576.0</c:v>
                </c:pt>
                <c:pt idx="3">
                  <c:v>884.0</c:v>
                </c:pt>
                <c:pt idx="4">
                  <c:v>1024.0</c:v>
                </c:pt>
              </c:numCache>
            </c:numRef>
          </c:xVal>
          <c:yVal>
            <c:numRef>
              <c:f>Tabelle1!$H$9:$L$9</c:f>
              <c:numCache>
                <c:formatCode>0.00</c:formatCode>
                <c:ptCount val="5"/>
                <c:pt idx="0">
                  <c:v>41.02682168757914</c:v>
                </c:pt>
                <c:pt idx="1">
                  <c:v>48.33919427249468</c:v>
                </c:pt>
                <c:pt idx="2">
                  <c:v>68.17751404583043</c:v>
                </c:pt>
                <c:pt idx="3">
                  <c:v>93.06230667255856</c:v>
                </c:pt>
                <c:pt idx="4">
                  <c:v>109.2266159667579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99826816"/>
        <c:axId val="-1206899936"/>
      </c:scatterChart>
      <c:valAx>
        <c:axId val="-1206443632"/>
        <c:scaling>
          <c:orientation val="minMax"/>
          <c:max val="2000.0"/>
          <c:min val="1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 baseline="0">
                    <a:solidFill>
                      <a:schemeClr val="tx1"/>
                    </a:solidFill>
                  </a:rPr>
                  <a:t>Number of CPU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48926608"/>
        <c:crosses val="autoZero"/>
        <c:crossBetween val="midCat"/>
      </c:valAx>
      <c:valAx>
        <c:axId val="-1248926608"/>
        <c:scaling>
          <c:orientation val="minMax"/>
          <c:min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1" baseline="0">
                    <a:solidFill>
                      <a:schemeClr val="tx1"/>
                    </a:solidFill>
                  </a:rPr>
                  <a:t>Scaling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206443632"/>
        <c:crosses val="autoZero"/>
        <c:crossBetween val="midCat"/>
      </c:valAx>
      <c:valAx>
        <c:axId val="-120689993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>
                    <a:solidFill>
                      <a:schemeClr val="tx1"/>
                    </a:solidFill>
                  </a:rPr>
                  <a:t>Runtime per GP and timestep [nsec]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199826816"/>
        <c:crosses val="max"/>
        <c:crossBetween val="midCat"/>
      </c:valAx>
      <c:valAx>
        <c:axId val="-1199826816"/>
        <c:scaling>
          <c:orientation val="minMax"/>
        </c:scaling>
        <c:delete val="1"/>
        <c:axPos val="b"/>
        <c:majorTickMark val="out"/>
        <c:minorTickMark val="none"/>
        <c:tickLblPos val="nextTo"/>
        <c:crossAx val="-120689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18</xdr:row>
      <xdr:rowOff>0</xdr:rowOff>
    </xdr:from>
    <xdr:to>
      <xdr:col>8</xdr:col>
      <xdr:colOff>25400</xdr:colOff>
      <xdr:row>39</xdr:row>
      <xdr:rowOff>120650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673100</xdr:colOff>
      <xdr:row>40</xdr:row>
      <xdr:rowOff>12700</xdr:rowOff>
    </xdr:from>
    <xdr:to>
      <xdr:col>8</xdr:col>
      <xdr:colOff>558800</xdr:colOff>
      <xdr:row>61</xdr:row>
      <xdr:rowOff>133350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673100</xdr:colOff>
      <xdr:row>18</xdr:row>
      <xdr:rowOff>177800</xdr:rowOff>
    </xdr:from>
    <xdr:ext cx="736600" cy="311496"/>
    <xdr:sp macro="" textlink="">
      <xdr:nvSpPr>
        <xdr:cNvPr id="7" name="Textfeld 6"/>
        <xdr:cNvSpPr txBox="1"/>
      </xdr:nvSpPr>
      <xdr:spPr>
        <a:xfrm>
          <a:off x="1498600" y="3835400"/>
          <a:ext cx="7366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/>
            <a:t>(a)</a:t>
          </a:r>
        </a:p>
      </xdr:txBody>
    </xdr:sp>
    <xdr:clientData/>
  </xdr:oneCellAnchor>
  <xdr:oneCellAnchor>
    <xdr:from>
      <xdr:col>1</xdr:col>
      <xdr:colOff>698500</xdr:colOff>
      <xdr:row>41</xdr:row>
      <xdr:rowOff>76200</xdr:rowOff>
    </xdr:from>
    <xdr:ext cx="673100" cy="311496"/>
    <xdr:sp macro="" textlink="">
      <xdr:nvSpPr>
        <xdr:cNvPr id="8" name="Textfeld 7"/>
        <xdr:cNvSpPr txBox="1"/>
      </xdr:nvSpPr>
      <xdr:spPr>
        <a:xfrm>
          <a:off x="1524000" y="8407400"/>
          <a:ext cx="673100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400" b="1"/>
            <a:t>(b)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0.38908</cdr:x>
      <cdr:y>0.17366</cdr:y>
    </cdr:from>
    <cdr:to>
      <cdr:x>0.67606</cdr:x>
      <cdr:y>0.23444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806700" y="762000"/>
          <a:ext cx="20701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200"/>
            <a:t>Runtime</a:t>
          </a:r>
          <a:r>
            <a:rPr lang="de-DE" sz="1200" baseline="0"/>
            <a:t> per GP and timestep</a:t>
          </a:r>
          <a:endParaRPr lang="de-DE" sz="1200"/>
        </a:p>
      </cdr:txBody>
    </cdr:sp>
  </cdr:relSizeAnchor>
  <cdr:relSizeAnchor xmlns:cdr="http://schemas.openxmlformats.org/drawingml/2006/chartDrawing">
    <cdr:from>
      <cdr:x>0.44894</cdr:x>
      <cdr:y>0.62229</cdr:y>
    </cdr:from>
    <cdr:to>
      <cdr:x>0.53873</cdr:x>
      <cdr:y>0.69175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238500" y="2730500"/>
          <a:ext cx="647700" cy="304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200" b="1"/>
            <a:t>Scaling</a:t>
          </a:r>
        </a:p>
      </cdr:txBody>
    </cdr:sp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tabSelected="1" topLeftCell="A31" workbookViewId="0">
      <selection activeCell="I47" sqref="I47"/>
    </sheetView>
  </sheetViews>
  <sheetFormatPr baseColWidth="10" defaultRowHeight="16" x14ac:dyDescent="0.2"/>
  <cols>
    <col min="2" max="2" width="18.33203125" customWidth="1"/>
    <col min="3" max="6" width="11.33203125" customWidth="1"/>
    <col min="8" max="12" width="10.83203125" style="1"/>
  </cols>
  <sheetData>
    <row r="3" spans="2:14" x14ac:dyDescent="0.2">
      <c r="C3" s="19" t="s">
        <v>0</v>
      </c>
      <c r="D3" s="20"/>
      <c r="E3" s="20"/>
      <c r="F3" s="21"/>
      <c r="H3" s="22" t="s">
        <v>2</v>
      </c>
      <c r="I3" s="23"/>
      <c r="J3" s="23"/>
      <c r="K3" s="23"/>
      <c r="L3" s="24"/>
      <c r="M3" s="2"/>
      <c r="N3" s="18" t="s">
        <v>14</v>
      </c>
    </row>
    <row r="4" spans="2:14" x14ac:dyDescent="0.2">
      <c r="B4" t="s">
        <v>7</v>
      </c>
      <c r="C4" s="11">
        <v>480</v>
      </c>
      <c r="D4" s="12">
        <v>960</v>
      </c>
      <c r="E4" s="12">
        <v>1536</v>
      </c>
      <c r="F4" s="13">
        <v>1920</v>
      </c>
      <c r="G4" s="4"/>
      <c r="H4" s="15">
        <v>144</v>
      </c>
      <c r="I4" s="16">
        <v>256</v>
      </c>
      <c r="J4" s="16">
        <v>576</v>
      </c>
      <c r="K4" s="16">
        <v>884</v>
      </c>
      <c r="L4" s="17">
        <v>1024</v>
      </c>
    </row>
    <row r="5" spans="2:14" x14ac:dyDescent="0.2">
      <c r="B5" t="s">
        <v>1</v>
      </c>
      <c r="C5" s="7">
        <v>1</v>
      </c>
      <c r="D5" s="5">
        <v>1.9</v>
      </c>
      <c r="E5" s="5">
        <v>2.9</v>
      </c>
      <c r="F5" s="8">
        <v>3.6</v>
      </c>
      <c r="G5" s="5"/>
      <c r="H5" s="7">
        <v>1</v>
      </c>
      <c r="I5" s="5">
        <f>H6/I6</f>
        <v>1.5088495575221239</v>
      </c>
      <c r="J5" s="5">
        <f>H6/J6</f>
        <v>2.4070588235294119</v>
      </c>
      <c r="K5" s="5">
        <f>H6/K6</f>
        <v>2.7063492063492065</v>
      </c>
      <c r="L5" s="8">
        <f>H6/L6</f>
        <v>2.671018276762402</v>
      </c>
    </row>
    <row r="6" spans="2:14" x14ac:dyDescent="0.2">
      <c r="B6" t="s">
        <v>3</v>
      </c>
      <c r="C6" s="7">
        <f t="shared" ref="C6:D6" si="0">D6/C5*D5</f>
        <v>10.8</v>
      </c>
      <c r="D6" s="5">
        <f t="shared" si="0"/>
        <v>5.6842105263157903</v>
      </c>
      <c r="E6" s="5">
        <f>F6/E5*F5</f>
        <v>3.7241379310344831</v>
      </c>
      <c r="F6" s="8">
        <v>3</v>
      </c>
      <c r="G6" s="5"/>
      <c r="H6" s="7">
        <v>10.23</v>
      </c>
      <c r="I6" s="5">
        <v>6.78</v>
      </c>
      <c r="J6" s="5">
        <v>4.25</v>
      </c>
      <c r="K6" s="5">
        <v>3.78</v>
      </c>
      <c r="L6" s="8">
        <v>3.83</v>
      </c>
    </row>
    <row r="7" spans="2:14" x14ac:dyDescent="0.2">
      <c r="B7" t="s">
        <v>6</v>
      </c>
      <c r="C7" s="7">
        <f>C6*C4</f>
        <v>5184</v>
      </c>
      <c r="D7" s="5">
        <f t="shared" ref="D7:E7" si="1">D6*D4</f>
        <v>5456.8421052631584</v>
      </c>
      <c r="E7" s="5">
        <f t="shared" si="1"/>
        <v>5720.2758620689656</v>
      </c>
      <c r="F7" s="8">
        <f>F6*F4</f>
        <v>5760</v>
      </c>
      <c r="G7" s="5"/>
      <c r="H7" s="7">
        <f>H4*H6</f>
        <v>1473.1200000000001</v>
      </c>
      <c r="I7" s="5">
        <f t="shared" ref="I7:L7" si="2">I4*I6</f>
        <v>1735.68</v>
      </c>
      <c r="J7" s="5">
        <f t="shared" si="2"/>
        <v>2448</v>
      </c>
      <c r="K7" s="5">
        <f t="shared" si="2"/>
        <v>3341.52</v>
      </c>
      <c r="L7" s="8">
        <f t="shared" si="2"/>
        <v>3921.92</v>
      </c>
    </row>
    <row r="8" spans="2:14" x14ac:dyDescent="0.2">
      <c r="B8" t="s">
        <v>13</v>
      </c>
      <c r="C8" s="7"/>
      <c r="D8" s="5"/>
      <c r="E8" s="5"/>
      <c r="F8" s="8"/>
      <c r="G8" s="5"/>
      <c r="H8" s="7"/>
      <c r="I8" s="5"/>
      <c r="J8" s="5"/>
      <c r="K8" s="5"/>
      <c r="L8" s="8"/>
    </row>
    <row r="9" spans="2:14" x14ac:dyDescent="0.2">
      <c r="B9" t="s">
        <v>4</v>
      </c>
      <c r="C9" s="9">
        <f>C7/C15*60*1000000000</f>
        <v>207.64239365537131</v>
      </c>
      <c r="D9" s="6">
        <f t="shared" ref="D9:F9" si="3">D7/D15*60*1000000000</f>
        <v>218.57094068986456</v>
      </c>
      <c r="E9" s="6">
        <f t="shared" si="3"/>
        <v>229.12264127489249</v>
      </c>
      <c r="F9" s="14">
        <f t="shared" si="3"/>
        <v>230.71377072819035</v>
      </c>
      <c r="G9" s="5"/>
      <c r="H9" s="9">
        <f>H7/H15*60*1000000000</f>
        <v>41.026821687579144</v>
      </c>
      <c r="I9" s="6">
        <f t="shared" ref="I9:L9" si="4">I7/I15*60*1000000000</f>
        <v>48.33919427249468</v>
      </c>
      <c r="J9" s="6">
        <f t="shared" si="4"/>
        <v>68.177514045830435</v>
      </c>
      <c r="K9" s="6">
        <f t="shared" si="4"/>
        <v>93.062306672558563</v>
      </c>
      <c r="L9" s="10">
        <f t="shared" si="4"/>
        <v>109.22661596675789</v>
      </c>
    </row>
    <row r="11" spans="2:14" x14ac:dyDescent="0.2">
      <c r="B11" t="s">
        <v>11</v>
      </c>
      <c r="C11" s="3">
        <v>28500000</v>
      </c>
      <c r="D11" s="3">
        <v>28500000</v>
      </c>
      <c r="E11" s="3">
        <v>28500000</v>
      </c>
      <c r="F11" s="3">
        <v>28500000</v>
      </c>
      <c r="H11" s="2">
        <v>16970000</v>
      </c>
      <c r="I11" s="2">
        <v>16970000</v>
      </c>
      <c r="J11" s="2">
        <v>16970000</v>
      </c>
      <c r="K11" s="2">
        <v>16970000</v>
      </c>
      <c r="L11" s="2">
        <v>16970000</v>
      </c>
      <c r="N11" s="2">
        <f>(H11+H12)/C11</f>
        <v>2.1228070175438596</v>
      </c>
    </row>
    <row r="12" spans="2:14" x14ac:dyDescent="0.2">
      <c r="B12" t="s">
        <v>9</v>
      </c>
      <c r="C12" s="3"/>
      <c r="D12" s="3"/>
      <c r="E12" s="3"/>
      <c r="F12" s="3"/>
      <c r="H12" s="2">
        <v>43530000</v>
      </c>
      <c r="I12" s="2">
        <v>43530000</v>
      </c>
      <c r="J12" s="2">
        <v>43530000</v>
      </c>
      <c r="K12" s="2">
        <v>43530000</v>
      </c>
      <c r="L12" s="2">
        <v>43530000</v>
      </c>
    </row>
    <row r="13" spans="2:14" x14ac:dyDescent="0.2">
      <c r="B13" t="s">
        <v>12</v>
      </c>
      <c r="C13">
        <v>600</v>
      </c>
      <c r="D13">
        <v>600</v>
      </c>
      <c r="E13">
        <v>600</v>
      </c>
      <c r="F13">
        <v>600</v>
      </c>
      <c r="H13" s="1">
        <v>2160</v>
      </c>
      <c r="I13" s="1">
        <v>2160</v>
      </c>
      <c r="J13" s="1">
        <v>2160</v>
      </c>
      <c r="K13" s="1">
        <v>2160</v>
      </c>
      <c r="L13" s="1">
        <v>2160</v>
      </c>
    </row>
    <row r="14" spans="2:14" x14ac:dyDescent="0.2">
      <c r="B14" t="s">
        <v>10</v>
      </c>
      <c r="H14" s="1">
        <v>720</v>
      </c>
      <c r="I14" s="1">
        <v>720</v>
      </c>
      <c r="J14" s="1">
        <v>720</v>
      </c>
      <c r="K14" s="1">
        <v>720</v>
      </c>
      <c r="L14" s="1">
        <v>720</v>
      </c>
    </row>
    <row r="15" spans="2:14" x14ac:dyDescent="0.2">
      <c r="B15" t="s">
        <v>8</v>
      </c>
      <c r="C15" s="2">
        <f>365*86400/C13*C11</f>
        <v>1497960000000</v>
      </c>
      <c r="D15" s="2">
        <f t="shared" ref="D15:F15" si="5">365*86400/D13*D11</f>
        <v>1497960000000</v>
      </c>
      <c r="E15" s="2">
        <f t="shared" si="5"/>
        <v>1497960000000</v>
      </c>
      <c r="F15" s="2">
        <f t="shared" si="5"/>
        <v>1497960000000</v>
      </c>
      <c r="H15" s="2">
        <f>365*86400/H13*H11+365*86400/H14*H12</f>
        <v>2154376000000</v>
      </c>
      <c r="I15" s="2">
        <f t="shared" ref="I15:L15" si="6">365*86400/I13*I11+365*86400/I14*I12</f>
        <v>2154376000000</v>
      </c>
      <c r="J15" s="2">
        <f t="shared" si="6"/>
        <v>2154376000000</v>
      </c>
      <c r="K15" s="2">
        <f t="shared" si="6"/>
        <v>2154376000000</v>
      </c>
      <c r="L15" s="2">
        <f t="shared" si="6"/>
        <v>2154376000000</v>
      </c>
      <c r="N15" s="2">
        <f>H15/C15</f>
        <v>1.4382066276803118</v>
      </c>
    </row>
    <row r="27" spans="12:12" x14ac:dyDescent="0.2">
      <c r="L27" s="1" t="s">
        <v>5</v>
      </c>
    </row>
  </sheetData>
  <mergeCells count="2">
    <mergeCell ref="C3:F3"/>
    <mergeCell ref="H3:L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Biastoch</dc:creator>
  <cp:lastModifiedBy>Arne Biastoch</cp:lastModifiedBy>
  <dcterms:created xsi:type="dcterms:W3CDTF">2017-03-29T07:02:04Z</dcterms:created>
  <dcterms:modified xsi:type="dcterms:W3CDTF">2017-09-25T20:33:03Z</dcterms:modified>
</cp:coreProperties>
</file>